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filterPrivacy="1" defaultThemeVersion="124226"/>
  <xr:revisionPtr revIDLastSave="0" documentId="8_{810D3AED-6E75-2749-B69C-FC79FB647EF0}" xr6:coauthVersionLast="41" xr6:coauthVersionMax="41" xr10:uidLastSave="{00000000-0000-0000-0000-000000000000}"/>
  <bookViews>
    <workbookView xWindow="0" yWindow="460" windowWidth="36200" windowHeight="17480" xr2:uid="{00000000-000D-0000-FFFF-FFFF00000000}"/>
  </bookViews>
  <sheets>
    <sheet name="New BC Ratio Calculation" sheetId="1" r:id="rId1"/>
  </sheets>
  <externalReferences>
    <externalReference r:id="rId2"/>
  </externalReferences>
  <definedNames>
    <definedName name="APC">'[1]PRDCst Analysis'!$AG$3</definedName>
    <definedName name="FCR">[1]Setup!$P$4</definedName>
    <definedName name="grp">[1]Setup!$E$4:$E$11</definedName>
    <definedName name="me_tool_data_flds">[1]Setup!$K$4:$K$31</definedName>
    <definedName name="NUM_PER">[1]Setup!$R$4</definedName>
    <definedName name="PC">[1]Setup!$S$4</definedName>
    <definedName name="PJM_NPV">'[1]NLP Analysis'!$AG$3</definedName>
    <definedName name="start_yr">[1]Setup!$C$3</definedName>
    <definedName name="WACC">[1]Setup!$O$4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33" i="1"/>
  <c r="C30" i="1"/>
  <c r="B28" i="1" l="1"/>
  <c r="C28" i="1"/>
  <c r="B27" i="1"/>
  <c r="C27" i="1"/>
  <c r="B26" i="1"/>
  <c r="C26" i="1"/>
  <c r="B25" i="1"/>
  <c r="C25" i="1"/>
  <c r="B24" i="1"/>
  <c r="C24" i="1"/>
  <c r="B23" i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6" i="1"/>
  <c r="C6" i="1"/>
  <c r="B5" i="1"/>
  <c r="C5" i="1"/>
</calcChain>
</file>

<file path=xl/sharedStrings.xml><?xml version="1.0" encoding="utf-8"?>
<sst xmlns="http://schemas.openxmlformats.org/spreadsheetml/2006/main" count="33" uniqueCount="33">
  <si>
    <t>This update includes both the FERC accepted rules associated with the exclusions of FSAs and the alignment of the evaluation period with the PJM RTEP planning horizon</t>
  </si>
  <si>
    <t>New Calcs</t>
  </si>
  <si>
    <t>Benefits</t>
  </si>
  <si>
    <t>RTEP Year</t>
  </si>
  <si>
    <t>NPV in RTEP Year</t>
  </si>
  <si>
    <t>NPV in RTEP Year Beneficiaries Only</t>
  </si>
  <si>
    <t>Zone</t>
  </si>
  <si>
    <t>AECO</t>
  </si>
  <si>
    <t>AEP</t>
  </si>
  <si>
    <t>APS</t>
  </si>
  <si>
    <t>BGE</t>
  </si>
  <si>
    <t>COMED</t>
  </si>
  <si>
    <t>DAY</t>
  </si>
  <si>
    <t>DEOK</t>
  </si>
  <si>
    <t>DOM</t>
  </si>
  <si>
    <t>DPL</t>
  </si>
  <si>
    <t>DUQ</t>
  </si>
  <si>
    <t>EKPC</t>
  </si>
  <si>
    <t>FE-ATSI</t>
  </si>
  <si>
    <t>JCPL</t>
  </si>
  <si>
    <t>LINDVFT</t>
  </si>
  <si>
    <t>METED</t>
  </si>
  <si>
    <t>NEPTHVDC</t>
  </si>
  <si>
    <t>O66HVDC</t>
  </si>
  <si>
    <t>PECO</t>
  </si>
  <si>
    <t>PENELEC</t>
  </si>
  <si>
    <t>PEPCO</t>
  </si>
  <si>
    <t>PLGRP</t>
  </si>
  <si>
    <t>PSEG</t>
  </si>
  <si>
    <t>RECO</t>
  </si>
  <si>
    <t>zPJMIMP</t>
  </si>
  <si>
    <t>Cost</t>
  </si>
  <si>
    <t>BC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</si>
</sst>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8" fontId="0" fillId="3" borderId="0" xfId="0" applyNumberFormat="1" applyFill="1"/>
    <xf numFmtId="8" fontId="0" fillId="0" borderId="0" xfId="0" applyNumberFormat="1"/>
    <xf numFmtId="164" fontId="0" fillId="0" borderId="0" xfId="2" applyNumberFormat="1" applyFont="1"/>
    <xf numFmtId="44" fontId="0" fillId="2" borderId="0" xfId="2" applyNumberFormat="1" applyFont="1" applyFill="1"/>
    <xf numFmtId="2" fontId="0" fillId="3" borderId="0" xfId="0" applyNumberFormat="1" applyFill="1"/>
    <xf numFmtId="0" fontId="0" fillId="0" borderId="1" xfId="0" applyBorder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25</xdr:row>
      <xdr:rowOff>177799</xdr:rowOff>
    </xdr:from>
    <xdr:to>
      <xdr:col>2</xdr:col>
      <xdr:colOff>609600</xdr:colOff>
      <xdr:row>36</xdr:row>
      <xdr:rowOff>38099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14AC2E09-6034-3D4E-A49E-B1FE6338B129}"/>
            </a:ext>
          </a:extLst>
        </xdr:cNvPr>
        <xdr:cNvSpPr/>
      </xdr:nvSpPr>
      <xdr:spPr>
        <a:xfrm rot="249169" flipH="1">
          <a:off x="2844800" y="5181599"/>
          <a:ext cx="266700" cy="195580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241300</xdr:colOff>
      <xdr:row>36</xdr:row>
      <xdr:rowOff>25400</xdr:rowOff>
    </xdr:from>
    <xdr:to>
      <xdr:col>4</xdr:col>
      <xdr:colOff>203200</xdr:colOff>
      <xdr:row>40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DCA153-2AFD-524E-BFE6-E4C4DEFC92EC}"/>
            </a:ext>
          </a:extLst>
        </xdr:cNvPr>
        <xdr:cNvSpPr txBox="1"/>
      </xdr:nvSpPr>
      <xdr:spPr>
        <a:xfrm>
          <a:off x="2743200" y="7124700"/>
          <a:ext cx="2044700" cy="74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Costs to non-benefiting regions have been erased from the totals!</a:t>
          </a:r>
        </a:p>
      </xdr:txBody>
    </xdr:sp>
    <xdr:clientData/>
  </xdr:twoCellAnchor>
  <xdr:twoCellAnchor>
    <xdr:from>
      <xdr:col>3</xdr:col>
      <xdr:colOff>76200</xdr:colOff>
      <xdr:row>31</xdr:row>
      <xdr:rowOff>177800</xdr:rowOff>
    </xdr:from>
    <xdr:to>
      <xdr:col>3</xdr:col>
      <xdr:colOff>647700</xdr:colOff>
      <xdr:row>33</xdr:row>
      <xdr:rowOff>114300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C0C56640-6A0B-7745-AF34-DC6AD3808913}"/>
            </a:ext>
          </a:extLst>
        </xdr:cNvPr>
        <xdr:cNvSpPr/>
      </xdr:nvSpPr>
      <xdr:spPr>
        <a:xfrm rot="16351920" flipH="1">
          <a:off x="4089400" y="6197600"/>
          <a:ext cx="317500" cy="57150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50800</xdr:colOff>
      <xdr:row>31</xdr:row>
      <xdr:rowOff>177800</xdr:rowOff>
    </xdr:from>
    <xdr:to>
      <xdr:col>5</xdr:col>
      <xdr:colOff>1012296</xdr:colOff>
      <xdr:row>36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C0AB10-20CB-AB49-8F8C-3F82A93FDE19}"/>
            </a:ext>
          </a:extLst>
        </xdr:cNvPr>
        <xdr:cNvSpPr txBox="1"/>
      </xdr:nvSpPr>
      <xdr:spPr>
        <a:xfrm>
          <a:off x="4635500" y="6324600"/>
          <a:ext cx="2129896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PHONEY Benefit Ratio</a:t>
          </a:r>
          <a:r>
            <a:rPr lang="en-US" sz="1100" baseline="0"/>
            <a:t> when Transource counts only the benefiting regions with "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decreased load payments</a:t>
          </a:r>
          <a:r>
            <a:rPr lang="en-US" sz="1100" baseline="0"/>
            <a:t>"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im/AppData/Local/Temp/rts1kod3/2018REV%20Base%20OldRules%20PB-CON%20NoFSA%20v2018-09-07___2018REV%20Base%20OldRules%20noFSA%20no9A%20v2018-09-07%20with%20cost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C Ratio Calculation"/>
      <sheetName val="Instructions"/>
      <sheetName val="Data Descriptions"/>
      <sheetName val="BC_CA Results"/>
      <sheetName val="Sim.Results"/>
      <sheetName val="Setup"/>
      <sheetName val="NLP Analysis"/>
      <sheetName val="PRDCst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>
            <v>2019</v>
          </cell>
        </row>
        <row r="4">
          <cell r="E4" t="str">
            <v>A</v>
          </cell>
          <cell r="K4" t="str">
            <v>Project Alias</v>
          </cell>
          <cell r="O4">
            <v>7.3999999999999996E-2</v>
          </cell>
          <cell r="P4">
            <v>0.153</v>
          </cell>
          <cell r="R4">
            <v>15</v>
          </cell>
          <cell r="S4">
            <v>1.25</v>
          </cell>
        </row>
        <row r="5">
          <cell r="E5" t="str">
            <v>B</v>
          </cell>
          <cell r="K5" t="str">
            <v>Project Group-Year-Zone</v>
          </cell>
        </row>
        <row r="6">
          <cell r="E6" t="str">
            <v>C</v>
          </cell>
          <cell r="K6" t="str">
            <v>Base Group-Year-Zone</v>
          </cell>
        </row>
        <row r="7">
          <cell r="E7" t="str">
            <v>D</v>
          </cell>
          <cell r="K7" t="str">
            <v>Demand Zone</v>
          </cell>
        </row>
        <row r="8">
          <cell r="E8" t="str">
            <v>E</v>
          </cell>
          <cell r="K8" t="str">
            <v>Load Payment</v>
          </cell>
        </row>
        <row r="9">
          <cell r="E9" t="str">
            <v>F</v>
          </cell>
          <cell r="K9" t="str">
            <v>ARR Valuation</v>
          </cell>
        </row>
        <row r="10">
          <cell r="E10" t="str">
            <v>G</v>
          </cell>
          <cell r="K10" t="str">
            <v>Net Load Payment</v>
          </cell>
        </row>
        <row r="11">
          <cell r="E11" t="str">
            <v>H</v>
          </cell>
          <cell r="K11" t="str">
            <v>Production Cost</v>
          </cell>
        </row>
        <row r="12">
          <cell r="K12" t="str">
            <v>Interchange Value</v>
          </cell>
        </row>
        <row r="13">
          <cell r="K13" t="str">
            <v>Adjusted Production Cost</v>
          </cell>
        </row>
      </sheetData>
      <sheetData sheetId="6" refreshError="1">
        <row r="3">
          <cell r="AG3">
            <v>0</v>
          </cell>
        </row>
      </sheetData>
      <sheetData sheetId="7" refreshError="1">
        <row r="3">
          <cell r="AG3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A36" sqref="A36"/>
    </sheetView>
  </sheetViews>
  <sheetFormatPr baseColWidth="10" defaultColWidth="9.1640625" defaultRowHeight="15" x14ac:dyDescent="0.2"/>
  <cols>
    <col min="1" max="1" width="10.5" bestFit="1" customWidth="1"/>
    <col min="2" max="2" width="22.33203125" customWidth="1"/>
    <col min="3" max="3" width="18.1640625" customWidth="1"/>
    <col min="5" max="19" width="15.33203125" bestFit="1" customWidth="1"/>
  </cols>
  <sheetData>
    <row r="1" spans="1:20" ht="16" x14ac:dyDescent="0.2">
      <c r="A1" s="1" t="s">
        <v>0</v>
      </c>
    </row>
    <row r="2" spans="1:20" ht="16" x14ac:dyDescent="0.2">
      <c r="A2" s="1" t="s">
        <v>1</v>
      </c>
    </row>
    <row r="3" spans="1:20" x14ac:dyDescent="0.2">
      <c r="A3" s="2" t="s">
        <v>2</v>
      </c>
      <c r="E3" s="3" t="s">
        <v>3</v>
      </c>
    </row>
    <row r="4" spans="1:20" ht="32" x14ac:dyDescent="0.2">
      <c r="B4" s="4" t="s">
        <v>4</v>
      </c>
      <c r="C4" s="5" t="s">
        <v>5</v>
      </c>
      <c r="D4" s="6" t="s">
        <v>6</v>
      </c>
      <c r="E4" s="7">
        <v>2019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7">
        <v>2025</v>
      </c>
      <c r="L4" s="7">
        <v>2026</v>
      </c>
      <c r="M4" s="7">
        <v>2027</v>
      </c>
      <c r="N4" s="7">
        <v>2028</v>
      </c>
      <c r="O4" s="7">
        <v>2029</v>
      </c>
      <c r="P4" s="7">
        <v>2030</v>
      </c>
      <c r="Q4" s="7">
        <v>2031</v>
      </c>
      <c r="R4" s="7">
        <v>2032</v>
      </c>
      <c r="S4" s="7">
        <v>2033</v>
      </c>
    </row>
    <row r="5" spans="1:20" x14ac:dyDescent="0.2">
      <c r="B5" s="8">
        <f t="shared" ref="B5:B28" si="0">NPV(WACC,E5:S5)</f>
        <v>35748657.103944831</v>
      </c>
      <c r="C5" s="9">
        <f>IF(B5&lt;0,-B5,0)</f>
        <v>0</v>
      </c>
      <c r="D5" t="s">
        <v>7</v>
      </c>
      <c r="E5" s="10">
        <v>0</v>
      </c>
      <c r="F5" s="10">
        <v>3643709.5674999952</v>
      </c>
      <c r="G5" s="10">
        <v>3882031.5649999976</v>
      </c>
      <c r="H5" s="10">
        <v>4120353.5625</v>
      </c>
      <c r="I5" s="10">
        <v>4358675.5600000024</v>
      </c>
      <c r="J5" s="10">
        <v>4247787.9833333297</v>
      </c>
      <c r="K5" s="10">
        <v>4136900.4066666565</v>
      </c>
      <c r="L5" s="10">
        <v>4026012.8299999833</v>
      </c>
      <c r="M5" s="10">
        <v>4493075.5999999838</v>
      </c>
      <c r="N5" s="10">
        <v>4960138.3699999852</v>
      </c>
      <c r="O5" s="10">
        <v>5427201.1399999857</v>
      </c>
      <c r="P5" s="10">
        <v>5301836.4874429107</v>
      </c>
      <c r="Q5" s="10">
        <v>5475317.7417807579</v>
      </c>
      <c r="R5" s="10">
        <v>5648798.9961186647</v>
      </c>
      <c r="S5" s="10">
        <v>5822280.2504565716</v>
      </c>
      <c r="T5" s="10"/>
    </row>
    <row r="6" spans="1:20" x14ac:dyDescent="0.2">
      <c r="B6" s="8">
        <f t="shared" si="0"/>
        <v>-99080486.404140696</v>
      </c>
      <c r="C6" s="9">
        <f t="shared" ref="C6:C28" si="1">IF(B6&lt;0,-B6,0)</f>
        <v>99080486.404140696</v>
      </c>
      <c r="D6" t="s">
        <v>8</v>
      </c>
      <c r="E6" s="10">
        <v>0</v>
      </c>
      <c r="F6" s="10">
        <v>-7705450.8899998665</v>
      </c>
      <c r="G6" s="10">
        <v>-8705485.2899999619</v>
      </c>
      <c r="H6" s="10">
        <v>-9705519.6900000572</v>
      </c>
      <c r="I6" s="10">
        <v>-10705554.090000153</v>
      </c>
      <c r="J6" s="10">
        <v>-10120486.78666687</v>
      </c>
      <c r="K6" s="10">
        <v>-9535419.4833335876</v>
      </c>
      <c r="L6" s="10">
        <v>-8950352.1800003052</v>
      </c>
      <c r="M6" s="10">
        <v>-12521060.960000357</v>
      </c>
      <c r="N6" s="10">
        <v>-16091769.740000408</v>
      </c>
      <c r="O6" s="10">
        <v>-19662478.520000458</v>
      </c>
      <c r="P6" s="10">
        <v>-17857154.577077866</v>
      </c>
      <c r="Q6" s="10">
        <v>-18961711.839178562</v>
      </c>
      <c r="R6" s="10">
        <v>-20066269.101279259</v>
      </c>
      <c r="S6" s="10">
        <v>-21170826.363379478</v>
      </c>
      <c r="T6" s="10"/>
    </row>
    <row r="7" spans="1:20" x14ac:dyDescent="0.2">
      <c r="B7" s="8">
        <f t="shared" si="0"/>
        <v>-60881634.502431475</v>
      </c>
      <c r="C7" s="9">
        <f t="shared" si="1"/>
        <v>60881634.502431475</v>
      </c>
      <c r="D7" t="s">
        <v>9</v>
      </c>
      <c r="E7" s="10">
        <v>0</v>
      </c>
      <c r="F7" s="10">
        <v>-964307.52250009775</v>
      </c>
      <c r="G7" s="10">
        <v>-3066068.9150000811</v>
      </c>
      <c r="H7" s="10">
        <v>-5167830.3075000644</v>
      </c>
      <c r="I7" s="10">
        <v>-7269591.7000000477</v>
      </c>
      <c r="J7" s="10">
        <v>-6945149.4533333778</v>
      </c>
      <c r="K7" s="10">
        <v>-6620707.206666708</v>
      </c>
      <c r="L7" s="10">
        <v>-6296264.9600000381</v>
      </c>
      <c r="M7" s="10">
        <v>-8114520.3599999743</v>
      </c>
      <c r="N7" s="10">
        <v>-9932775.7599999104</v>
      </c>
      <c r="O7" s="10">
        <v>-11751031.159999847</v>
      </c>
      <c r="P7" s="10">
        <v>-12736966.306210041</v>
      </c>
      <c r="Q7" s="10">
        <v>-13900811.144246578</v>
      </c>
      <c r="R7" s="10">
        <v>-15064655.982283115</v>
      </c>
      <c r="S7" s="10">
        <v>-16228500.820319653</v>
      </c>
      <c r="T7" s="10"/>
    </row>
    <row r="8" spans="1:20" x14ac:dyDescent="0.2">
      <c r="B8" s="8">
        <f t="shared" si="0"/>
        <v>-117110616.73857097</v>
      </c>
      <c r="C8" s="9">
        <f t="shared" si="1"/>
        <v>117110616.73857097</v>
      </c>
      <c r="D8" t="s">
        <v>10</v>
      </c>
      <c r="E8" s="10">
        <v>0</v>
      </c>
      <c r="F8" s="10">
        <v>-14687666.817499995</v>
      </c>
      <c r="G8" s="10">
        <v>-14602178.154999971</v>
      </c>
      <c r="H8" s="10">
        <v>-14516689.492499948</v>
      </c>
      <c r="I8" s="10">
        <v>-14431200.829999924</v>
      </c>
      <c r="J8" s="10">
        <v>-13720710.453333298</v>
      </c>
      <c r="K8" s="10">
        <v>-13010220.076666674</v>
      </c>
      <c r="L8" s="10">
        <v>-12299729.700000048</v>
      </c>
      <c r="M8" s="10">
        <v>-14080509.910000006</v>
      </c>
      <c r="N8" s="10">
        <v>-15861290.119999966</v>
      </c>
      <c r="O8" s="10">
        <v>-17642070.329999924</v>
      </c>
      <c r="P8" s="10">
        <v>-15808021.988675773</v>
      </c>
      <c r="Q8" s="10">
        <v>-15985671.189315021</v>
      </c>
      <c r="R8" s="10">
        <v>-16163320.389954329</v>
      </c>
      <c r="S8" s="10">
        <v>-16340969.590593576</v>
      </c>
      <c r="T8" s="10"/>
    </row>
    <row r="9" spans="1:20" x14ac:dyDescent="0.2">
      <c r="B9" s="8">
        <f t="shared" si="0"/>
        <v>-8127191.5988215469</v>
      </c>
      <c r="C9" s="9">
        <f t="shared" si="1"/>
        <v>8127191.5988215469</v>
      </c>
      <c r="D9" t="s">
        <v>11</v>
      </c>
      <c r="E9" s="10">
        <v>0</v>
      </c>
      <c r="F9" s="10">
        <v>1069392.5849999189</v>
      </c>
      <c r="G9" s="10">
        <v>127077.00999999046</v>
      </c>
      <c r="H9" s="10">
        <v>-815238.56499993801</v>
      </c>
      <c r="I9" s="10">
        <v>-1757554.1399998665</v>
      </c>
      <c r="J9" s="10">
        <v>-734087.14333327615</v>
      </c>
      <c r="K9" s="10">
        <v>289379.85333331418</v>
      </c>
      <c r="L9" s="10">
        <v>1312846.8499999046</v>
      </c>
      <c r="M9" s="10">
        <v>-261285.01000022888</v>
      </c>
      <c r="N9" s="10">
        <v>-1835416.8700003624</v>
      </c>
      <c r="O9" s="10">
        <v>-3409548.7300004959</v>
      </c>
      <c r="P9" s="10">
        <v>-2798697.2016898394</v>
      </c>
      <c r="Q9" s="10">
        <v>-3205316.3732880354</v>
      </c>
      <c r="R9" s="10">
        <v>-3611935.5448862314</v>
      </c>
      <c r="S9" s="10">
        <v>-4018554.7164844275</v>
      </c>
      <c r="T9" s="10"/>
    </row>
    <row r="10" spans="1:20" x14ac:dyDescent="0.2">
      <c r="B10" s="8">
        <f t="shared" si="0"/>
        <v>-12455084.133536782</v>
      </c>
      <c r="C10" s="9">
        <f t="shared" si="1"/>
        <v>12455084.133536782</v>
      </c>
      <c r="D10" t="s">
        <v>12</v>
      </c>
      <c r="E10" s="10">
        <v>0</v>
      </c>
      <c r="F10" s="10">
        <v>-844886.38250000775</v>
      </c>
      <c r="G10" s="10">
        <v>-1043911.7050000131</v>
      </c>
      <c r="H10" s="10">
        <v>-1242937.0275000185</v>
      </c>
      <c r="I10" s="10">
        <v>-1441962.3500000238</v>
      </c>
      <c r="J10" s="10">
        <v>-1321763.453333338</v>
      </c>
      <c r="K10" s="10">
        <v>-1201564.5566666524</v>
      </c>
      <c r="L10" s="10">
        <v>-1081365.6599999666</v>
      </c>
      <c r="M10" s="10">
        <v>-1539609.8999999762</v>
      </c>
      <c r="N10" s="10">
        <v>-1997854.1399999857</v>
      </c>
      <c r="O10" s="10">
        <v>-2456098.3799999952</v>
      </c>
      <c r="P10" s="10">
        <v>-2284904.3979908824</v>
      </c>
      <c r="Q10" s="10">
        <v>-2437701.3606849313</v>
      </c>
      <c r="R10" s="10">
        <v>-2590498.3233790398</v>
      </c>
      <c r="S10" s="10">
        <v>-2743295.2860730886</v>
      </c>
      <c r="T10" s="10"/>
    </row>
    <row r="11" spans="1:20" x14ac:dyDescent="0.2">
      <c r="B11" s="8">
        <f t="shared" si="0"/>
        <v>9077322.3643903714</v>
      </c>
      <c r="C11" s="9">
        <f t="shared" si="1"/>
        <v>0</v>
      </c>
      <c r="D11" t="s">
        <v>13</v>
      </c>
      <c r="E11" s="10">
        <v>0</v>
      </c>
      <c r="F11" s="10">
        <v>2280833.8449999988</v>
      </c>
      <c r="G11" s="10">
        <v>1899617.4300000072</v>
      </c>
      <c r="H11" s="10">
        <v>1518401.0150000155</v>
      </c>
      <c r="I11" s="10">
        <v>1137184.6000000238</v>
      </c>
      <c r="J11" s="10">
        <v>1173731.046666662</v>
      </c>
      <c r="K11" s="10">
        <v>1210277.4933332999</v>
      </c>
      <c r="L11" s="10">
        <v>1246823.939999938</v>
      </c>
      <c r="M11" s="10">
        <v>1049446.7433333397</v>
      </c>
      <c r="N11" s="10">
        <v>852069.54666674137</v>
      </c>
      <c r="O11" s="10">
        <v>654692.35000014305</v>
      </c>
      <c r="P11" s="10">
        <v>363878.09196352959</v>
      </c>
      <c r="Q11" s="10">
        <v>179302.49273979664</v>
      </c>
      <c r="R11" s="10">
        <v>-5273.1064839363098</v>
      </c>
      <c r="S11" s="10">
        <v>-189848.70570766926</v>
      </c>
      <c r="T11" s="10"/>
    </row>
    <row r="12" spans="1:20" x14ac:dyDescent="0.2">
      <c r="B12" s="8">
        <f t="shared" si="0"/>
        <v>-492477844.63336647</v>
      </c>
      <c r="C12" s="9">
        <f t="shared" si="1"/>
        <v>492477844.63336647</v>
      </c>
      <c r="D12" t="s">
        <v>14</v>
      </c>
      <c r="E12" s="10">
        <v>0</v>
      </c>
      <c r="F12" s="10">
        <v>-57880367.417500138</v>
      </c>
      <c r="G12" s="10">
        <v>-55709006.895000219</v>
      </c>
      <c r="H12" s="10">
        <v>-53537646.3725003</v>
      </c>
      <c r="I12" s="10">
        <v>-51366285.850000381</v>
      </c>
      <c r="J12" s="10">
        <v>-52800188.020000137</v>
      </c>
      <c r="K12" s="10">
        <v>-54234090.189999901</v>
      </c>
      <c r="L12" s="10">
        <v>-55667992.359999657</v>
      </c>
      <c r="M12" s="10">
        <v>-64215009.693333305</v>
      </c>
      <c r="N12" s="10">
        <v>-72762027.026666954</v>
      </c>
      <c r="O12" s="10">
        <v>-81309044.36000061</v>
      </c>
      <c r="P12" s="10">
        <v>-73037680.078995228</v>
      </c>
      <c r="Q12" s="10">
        <v>-74940100.505342484</v>
      </c>
      <c r="R12" s="10">
        <v>-76842520.931689739</v>
      </c>
      <c r="S12" s="10">
        <v>-78744941.358036518</v>
      </c>
      <c r="T12" s="10"/>
    </row>
    <row r="13" spans="1:20" x14ac:dyDescent="0.2">
      <c r="B13" s="8">
        <f t="shared" si="0"/>
        <v>64796135.812848456</v>
      </c>
      <c r="C13" s="9">
        <f t="shared" si="1"/>
        <v>0</v>
      </c>
      <c r="D13" t="s">
        <v>15</v>
      </c>
      <c r="E13" s="10">
        <v>0</v>
      </c>
      <c r="F13" s="10">
        <v>6655969.4125000238</v>
      </c>
      <c r="G13" s="10">
        <v>7077511.5950000286</v>
      </c>
      <c r="H13" s="10">
        <v>7499053.7775000334</v>
      </c>
      <c r="I13" s="10">
        <v>7920595.9600000381</v>
      </c>
      <c r="J13" s="10">
        <v>7558036.8400000334</v>
      </c>
      <c r="K13" s="10">
        <v>7195477.7200000286</v>
      </c>
      <c r="L13" s="10">
        <v>6832918.6000000238</v>
      </c>
      <c r="M13" s="10">
        <v>7985700.6699999971</v>
      </c>
      <c r="N13" s="10">
        <v>9138482.7399999704</v>
      </c>
      <c r="O13" s="10">
        <v>10291264.809999943</v>
      </c>
      <c r="P13" s="10">
        <v>9732228.2813698053</v>
      </c>
      <c r="Q13" s="10">
        <v>10064824.217260242</v>
      </c>
      <c r="R13" s="10">
        <v>10397420.153150558</v>
      </c>
      <c r="S13" s="10">
        <v>10730016.089040995</v>
      </c>
      <c r="T13" s="10"/>
    </row>
    <row r="14" spans="1:20" x14ac:dyDescent="0.2">
      <c r="B14" s="8">
        <f t="shared" si="0"/>
        <v>-525787.24548067444</v>
      </c>
      <c r="C14" s="9">
        <f t="shared" si="1"/>
        <v>525787.24548067444</v>
      </c>
      <c r="D14" t="s">
        <v>16</v>
      </c>
      <c r="E14" s="10">
        <v>0</v>
      </c>
      <c r="F14" s="10">
        <v>248012.30500003695</v>
      </c>
      <c r="G14" s="10">
        <v>170534.53000003099</v>
      </c>
      <c r="H14" s="10">
        <v>93056.755000025034</v>
      </c>
      <c r="I14" s="10">
        <v>15578.980000019073</v>
      </c>
      <c r="J14" s="10">
        <v>40216.880000015095</v>
      </c>
      <c r="K14" s="10">
        <v>64854.780000011124</v>
      </c>
      <c r="L14" s="10">
        <v>89492.680000007153</v>
      </c>
      <c r="M14" s="10">
        <v>-81662.92666665712</v>
      </c>
      <c r="N14" s="10">
        <v>-252818.53333332139</v>
      </c>
      <c r="O14" s="10">
        <v>-423974.13999998569</v>
      </c>
      <c r="P14" s="10">
        <v>-374918.93223743141</v>
      </c>
      <c r="Q14" s="10">
        <v>-440408.64219178259</v>
      </c>
      <c r="R14" s="10">
        <v>-505898.35214611888</v>
      </c>
      <c r="S14" s="10">
        <v>-571388.06210045516</v>
      </c>
      <c r="T14" s="10"/>
    </row>
    <row r="15" spans="1:20" x14ac:dyDescent="0.2">
      <c r="B15" s="8">
        <f t="shared" si="0"/>
        <v>-7730393.2965463623</v>
      </c>
      <c r="C15" s="9">
        <f t="shared" si="1"/>
        <v>7730393.2965463623</v>
      </c>
      <c r="D15" t="s">
        <v>17</v>
      </c>
      <c r="E15" s="10">
        <v>0</v>
      </c>
      <c r="F15" s="10">
        <v>-678766.11249999702</v>
      </c>
      <c r="G15" s="10">
        <v>-755636.78499999642</v>
      </c>
      <c r="H15" s="10">
        <v>-832507.45749999583</v>
      </c>
      <c r="I15" s="10">
        <v>-909378.12999999523</v>
      </c>
      <c r="J15" s="10">
        <v>-828477.30666667223</v>
      </c>
      <c r="K15" s="10">
        <v>-747576.48333334923</v>
      </c>
      <c r="L15" s="10">
        <v>-666675.66000002623</v>
      </c>
      <c r="M15" s="10">
        <v>-931847.47666666913</v>
      </c>
      <c r="N15" s="10">
        <v>-1197019.293333312</v>
      </c>
      <c r="O15" s="10">
        <v>-1462191.1099999547</v>
      </c>
      <c r="P15" s="10">
        <v>-1310740.9227397442</v>
      </c>
      <c r="Q15" s="10">
        <v>-1380428.894520551</v>
      </c>
      <c r="R15" s="10">
        <v>-1450116.8663013577</v>
      </c>
      <c r="S15" s="10">
        <v>-1519804.8380821943</v>
      </c>
      <c r="T15" s="10"/>
    </row>
    <row r="16" spans="1:20" x14ac:dyDescent="0.2">
      <c r="B16" s="8">
        <f t="shared" si="0"/>
        <v>20919635.597119033</v>
      </c>
      <c r="C16" s="9">
        <f t="shared" si="1"/>
        <v>0</v>
      </c>
      <c r="D16" t="s">
        <v>18</v>
      </c>
      <c r="E16" s="10">
        <v>0</v>
      </c>
      <c r="F16" s="10">
        <v>4223197.2949999571</v>
      </c>
      <c r="G16" s="10">
        <v>3457086.9900000095</v>
      </c>
      <c r="H16" s="10">
        <v>2690976.685000062</v>
      </c>
      <c r="I16" s="10">
        <v>1924866.3800001144</v>
      </c>
      <c r="J16" s="10">
        <v>2335854.4866668382</v>
      </c>
      <c r="K16" s="10">
        <v>2746842.5933335624</v>
      </c>
      <c r="L16" s="10">
        <v>3157830.7000002861</v>
      </c>
      <c r="M16" s="10">
        <v>2871587.4600001969</v>
      </c>
      <c r="N16" s="10">
        <v>2585344.2200001082</v>
      </c>
      <c r="O16" s="10">
        <v>2299100.9800000191</v>
      </c>
      <c r="P16" s="10">
        <v>1816432.4269407988</v>
      </c>
      <c r="Q16" s="10">
        <v>1594459.5594522357</v>
      </c>
      <c r="R16" s="10">
        <v>1372486.6919636726</v>
      </c>
      <c r="S16" s="10">
        <v>1150513.8244751096</v>
      </c>
      <c r="T16" s="10"/>
    </row>
    <row r="17" spans="1:20" x14ac:dyDescent="0.2">
      <c r="B17" s="8">
        <f t="shared" si="0"/>
        <v>102661169.80471563</v>
      </c>
      <c r="C17" s="9">
        <f t="shared" si="1"/>
        <v>0</v>
      </c>
      <c r="D17" t="s">
        <v>19</v>
      </c>
      <c r="E17" s="10">
        <v>0</v>
      </c>
      <c r="F17" s="10">
        <v>11292031.887499958</v>
      </c>
      <c r="G17" s="10">
        <v>11509968.36499995</v>
      </c>
      <c r="H17" s="10">
        <v>11727904.842499942</v>
      </c>
      <c r="I17" s="10">
        <v>11945841.319999933</v>
      </c>
      <c r="J17" s="10">
        <v>11816151.583333293</v>
      </c>
      <c r="K17" s="10">
        <v>11686461.846666655</v>
      </c>
      <c r="L17" s="10">
        <v>11556772.110000014</v>
      </c>
      <c r="M17" s="10">
        <v>13013894.436666688</v>
      </c>
      <c r="N17" s="10">
        <v>14471016.76333336</v>
      </c>
      <c r="O17" s="10">
        <v>15928139.090000033</v>
      </c>
      <c r="P17" s="10">
        <v>15021962.276118755</v>
      </c>
      <c r="Q17" s="10">
        <v>15438614.501095891</v>
      </c>
      <c r="R17" s="10">
        <v>15855266.726073027</v>
      </c>
      <c r="S17" s="10">
        <v>16271918.951050282</v>
      </c>
      <c r="T17" s="10"/>
    </row>
    <row r="18" spans="1:20" x14ac:dyDescent="0.2">
      <c r="B18" s="8">
        <f t="shared" si="0"/>
        <v>9859634.4291904103</v>
      </c>
      <c r="C18" s="9">
        <f t="shared" si="1"/>
        <v>0</v>
      </c>
      <c r="D18" t="s">
        <v>20</v>
      </c>
      <c r="E18" s="10">
        <v>0</v>
      </c>
      <c r="F18" s="10">
        <v>1241986.1850000061</v>
      </c>
      <c r="G18" s="10">
        <v>1209524.2500000075</v>
      </c>
      <c r="H18" s="10">
        <v>1177062.3150000088</v>
      </c>
      <c r="I18" s="10">
        <v>1144600.3800000101</v>
      </c>
      <c r="J18" s="10">
        <v>1109238.4600000083</v>
      </c>
      <c r="K18" s="10">
        <v>1073876.5400000066</v>
      </c>
      <c r="L18" s="10">
        <v>1038514.6200000048</v>
      </c>
      <c r="M18" s="10">
        <v>1210983.400000006</v>
      </c>
      <c r="N18" s="10">
        <v>1383452.1800000072</v>
      </c>
      <c r="O18" s="10">
        <v>1555920.9600000083</v>
      </c>
      <c r="P18" s="10">
        <v>1367470.138356179</v>
      </c>
      <c r="Q18" s="10">
        <v>1387313.4632876813</v>
      </c>
      <c r="R18" s="10">
        <v>1407156.7882191911</v>
      </c>
      <c r="S18" s="10">
        <v>1427000.1131507009</v>
      </c>
      <c r="T18" s="10"/>
    </row>
    <row r="19" spans="1:20" x14ac:dyDescent="0.2">
      <c r="B19" s="8">
        <f t="shared" si="0"/>
        <v>82294554.51928331</v>
      </c>
      <c r="C19" s="9">
        <f t="shared" si="1"/>
        <v>0</v>
      </c>
      <c r="D19" t="s">
        <v>21</v>
      </c>
      <c r="E19" s="10">
        <v>0</v>
      </c>
      <c r="F19" s="10">
        <v>8572947.0000000149</v>
      </c>
      <c r="G19" s="10">
        <v>8842500.7100000083</v>
      </c>
      <c r="H19" s="10">
        <v>9112054.4200000018</v>
      </c>
      <c r="I19" s="10">
        <v>9381608.1299999952</v>
      </c>
      <c r="J19" s="10">
        <v>9199684.8433333635</v>
      </c>
      <c r="K19" s="10">
        <v>9017761.5566667318</v>
      </c>
      <c r="L19" s="10">
        <v>8835838.2700001001</v>
      </c>
      <c r="M19" s="10">
        <v>10421066.150000056</v>
      </c>
      <c r="N19" s="10">
        <v>12006294.030000011</v>
      </c>
      <c r="O19" s="10">
        <v>13591521.909999967</v>
      </c>
      <c r="P19" s="10">
        <v>12622429.603333354</v>
      </c>
      <c r="Q19" s="10">
        <v>13073619.029999971</v>
      </c>
      <c r="R19" s="10">
        <v>13524808.456666708</v>
      </c>
      <c r="S19" s="10">
        <v>13975997.883333325</v>
      </c>
      <c r="T19" s="10"/>
    </row>
    <row r="20" spans="1:20" x14ac:dyDescent="0.2">
      <c r="B20" s="8">
        <f t="shared" si="0"/>
        <v>17937729.482045054</v>
      </c>
      <c r="C20" s="9">
        <f t="shared" si="1"/>
        <v>0</v>
      </c>
      <c r="D20" t="s">
        <v>22</v>
      </c>
      <c r="E20" s="10">
        <v>0</v>
      </c>
      <c r="F20" s="10">
        <v>2326630.0625000075</v>
      </c>
      <c r="G20" s="10">
        <v>2250617.8450000137</v>
      </c>
      <c r="H20" s="10">
        <v>2174605.62750002</v>
      </c>
      <c r="I20" s="10">
        <v>2098593.4100000262</v>
      </c>
      <c r="J20" s="10">
        <v>2000591.1366666853</v>
      </c>
      <c r="K20" s="10">
        <v>1902588.8633333445</v>
      </c>
      <c r="L20" s="10">
        <v>1804586.5900000036</v>
      </c>
      <c r="M20" s="10">
        <v>2163377.7133333287</v>
      </c>
      <c r="N20" s="10">
        <v>2522168.8366666534</v>
      </c>
      <c r="O20" s="10">
        <v>2880959.9599999785</v>
      </c>
      <c r="P20" s="10">
        <v>2465306.8386757895</v>
      </c>
      <c r="Q20" s="10">
        <v>2494630.5393150598</v>
      </c>
      <c r="R20" s="10">
        <v>2523954.2399543226</v>
      </c>
      <c r="S20" s="10">
        <v>2553277.9405935928</v>
      </c>
      <c r="T20" s="10"/>
    </row>
    <row r="21" spans="1:20" x14ac:dyDescent="0.2">
      <c r="B21" s="8">
        <f t="shared" si="0"/>
        <v>9103386.810728088</v>
      </c>
      <c r="C21" s="9">
        <f t="shared" si="1"/>
        <v>0</v>
      </c>
      <c r="D21" t="s">
        <v>23</v>
      </c>
      <c r="E21" s="10">
        <v>0</v>
      </c>
      <c r="F21" s="10">
        <v>1161952.5600000024</v>
      </c>
      <c r="G21" s="10">
        <v>1131332.6400000006</v>
      </c>
      <c r="H21" s="10">
        <v>1100712.7199999988</v>
      </c>
      <c r="I21" s="10">
        <v>1070092.799999997</v>
      </c>
      <c r="J21" s="10">
        <v>1021684.799999997</v>
      </c>
      <c r="K21" s="10">
        <v>973276.79999999702</v>
      </c>
      <c r="L21" s="10">
        <v>924868.79999999702</v>
      </c>
      <c r="M21" s="10">
        <v>1101020.5866666685</v>
      </c>
      <c r="N21" s="10">
        <v>1277172.3733333398</v>
      </c>
      <c r="O21" s="10">
        <v>1453324.1600000113</v>
      </c>
      <c r="P21" s="10">
        <v>1257170.4445662126</v>
      </c>
      <c r="Q21" s="10">
        <v>1274032.3375342488</v>
      </c>
      <c r="R21" s="10">
        <v>1290894.2305022851</v>
      </c>
      <c r="S21" s="10">
        <v>1307756.1234703213</v>
      </c>
      <c r="T21" s="10"/>
    </row>
    <row r="22" spans="1:20" x14ac:dyDescent="0.2">
      <c r="B22" s="8">
        <f t="shared" si="0"/>
        <v>166149175.63016102</v>
      </c>
      <c r="C22" s="9">
        <f t="shared" si="1"/>
        <v>0</v>
      </c>
      <c r="D22" t="s">
        <v>24</v>
      </c>
      <c r="E22" s="10">
        <v>0</v>
      </c>
      <c r="F22" s="10">
        <v>16478638.444999903</v>
      </c>
      <c r="G22" s="10">
        <v>17697734.649999917</v>
      </c>
      <c r="H22" s="10">
        <v>18916830.85499993</v>
      </c>
      <c r="I22" s="10">
        <v>20135927.059999943</v>
      </c>
      <c r="J22" s="10">
        <v>19452197.289999962</v>
      </c>
      <c r="K22" s="10">
        <v>18768467.519999981</v>
      </c>
      <c r="L22" s="10">
        <v>18084737.75</v>
      </c>
      <c r="M22" s="10">
        <v>20780839.406666677</v>
      </c>
      <c r="N22" s="10">
        <v>23476941.063333351</v>
      </c>
      <c r="O22" s="10">
        <v>26173042.720000029</v>
      </c>
      <c r="P22" s="10">
        <v>25236682.228538752</v>
      </c>
      <c r="Q22" s="10">
        <v>26162485.669588804</v>
      </c>
      <c r="R22" s="10">
        <v>27088289.110639095</v>
      </c>
      <c r="S22" s="10">
        <v>28014092.551689386</v>
      </c>
      <c r="T22" s="10"/>
    </row>
    <row r="23" spans="1:20" x14ac:dyDescent="0.2">
      <c r="B23" s="8">
        <f t="shared" si="0"/>
        <v>36109156.337942943</v>
      </c>
      <c r="C23" s="9">
        <f t="shared" si="1"/>
        <v>0</v>
      </c>
      <c r="D23" t="s">
        <v>25</v>
      </c>
      <c r="E23" s="10">
        <v>0</v>
      </c>
      <c r="F23" s="10">
        <v>4659410.5899999738</v>
      </c>
      <c r="G23" s="10">
        <v>4360890.3799999952</v>
      </c>
      <c r="H23" s="10">
        <v>4062370.1700000167</v>
      </c>
      <c r="I23" s="10">
        <v>3763849.9600000381</v>
      </c>
      <c r="J23" s="10">
        <v>4033356.5466667018</v>
      </c>
      <c r="K23" s="10">
        <v>4302863.1333333654</v>
      </c>
      <c r="L23" s="10">
        <v>4572369.7200000286</v>
      </c>
      <c r="M23" s="10">
        <v>4816415.1166666746</v>
      </c>
      <c r="N23" s="10">
        <v>5060460.5133333206</v>
      </c>
      <c r="O23" s="10">
        <v>5304505.9099999666</v>
      </c>
      <c r="P23" s="10">
        <v>4908450.9534246624</v>
      </c>
      <c r="Q23" s="10">
        <v>4953457.3631507009</v>
      </c>
      <c r="R23" s="10">
        <v>4998463.7728767246</v>
      </c>
      <c r="S23" s="10">
        <v>5043470.1826027632</v>
      </c>
      <c r="T23" s="10"/>
    </row>
    <row r="24" spans="1:20" x14ac:dyDescent="0.2">
      <c r="B24" s="8">
        <f t="shared" si="0"/>
        <v>-183684740.63149178</v>
      </c>
      <c r="C24" s="9">
        <f t="shared" si="1"/>
        <v>183684740.63149178</v>
      </c>
      <c r="D24" t="s">
        <v>26</v>
      </c>
      <c r="E24" s="10">
        <v>0</v>
      </c>
      <c r="F24" s="10">
        <v>-22240154.320000052</v>
      </c>
      <c r="G24" s="10">
        <v>-21547086.460000038</v>
      </c>
      <c r="H24" s="10">
        <v>-20854018.600000024</v>
      </c>
      <c r="I24" s="10">
        <v>-20160950.74000001</v>
      </c>
      <c r="J24" s="10">
        <v>-20265152.463333368</v>
      </c>
      <c r="K24" s="10">
        <v>-20369354.186666727</v>
      </c>
      <c r="L24" s="10">
        <v>-20473555.910000086</v>
      </c>
      <c r="M24" s="10">
        <v>-23428996.393333435</v>
      </c>
      <c r="N24" s="10">
        <v>-26384436.876666784</v>
      </c>
      <c r="O24" s="10">
        <v>-29339877.360000134</v>
      </c>
      <c r="P24" s="10">
        <v>-26334793.396575451</v>
      </c>
      <c r="Q24" s="10">
        <v>-26875296.326849461</v>
      </c>
      <c r="R24" s="10">
        <v>-27415799.25712347</v>
      </c>
      <c r="S24" s="10">
        <v>-27956302.18739748</v>
      </c>
      <c r="T24" s="10"/>
    </row>
    <row r="25" spans="1:20" x14ac:dyDescent="0.2">
      <c r="B25" s="8">
        <f t="shared" si="0"/>
        <v>256020365.37321714</v>
      </c>
      <c r="C25" s="9">
        <f t="shared" si="1"/>
        <v>0</v>
      </c>
      <c r="D25" t="s">
        <v>27</v>
      </c>
      <c r="E25" s="10">
        <v>0</v>
      </c>
      <c r="F25" s="10">
        <v>29809990.507499963</v>
      </c>
      <c r="G25" s="10">
        <v>29681997.644999921</v>
      </c>
      <c r="H25" s="10">
        <v>29554004.78249988</v>
      </c>
      <c r="I25" s="10">
        <v>29426011.919999838</v>
      </c>
      <c r="J25" s="10">
        <v>28785994.00999983</v>
      </c>
      <c r="K25" s="10">
        <v>28145976.099999826</v>
      </c>
      <c r="L25" s="10">
        <v>27505958.189999819</v>
      </c>
      <c r="M25" s="10">
        <v>31990741.739999931</v>
      </c>
      <c r="N25" s="10">
        <v>36475525.290000044</v>
      </c>
      <c r="O25" s="10">
        <v>40960308.840000153</v>
      </c>
      <c r="P25" s="10">
        <v>37076374.818767071</v>
      </c>
      <c r="Q25" s="10">
        <v>37966602.512465715</v>
      </c>
      <c r="R25" s="10">
        <v>38856830.20616436</v>
      </c>
      <c r="S25" s="10">
        <v>39747057.899863005</v>
      </c>
      <c r="T25" s="10"/>
    </row>
    <row r="26" spans="1:20" x14ac:dyDescent="0.2">
      <c r="B26" s="8">
        <f t="shared" si="0"/>
        <v>156370587.11845526</v>
      </c>
      <c r="C26" s="9">
        <f t="shared" si="1"/>
        <v>0</v>
      </c>
      <c r="D26" t="s">
        <v>28</v>
      </c>
      <c r="E26" s="10">
        <v>0</v>
      </c>
      <c r="F26" s="10">
        <v>16131474.797499955</v>
      </c>
      <c r="G26" s="10">
        <v>16972958.274999976</v>
      </c>
      <c r="H26" s="10">
        <v>17814441.752499998</v>
      </c>
      <c r="I26" s="10">
        <v>18655925.230000019</v>
      </c>
      <c r="J26" s="10">
        <v>18214345.316666603</v>
      </c>
      <c r="K26" s="10">
        <v>17772765.403333187</v>
      </c>
      <c r="L26" s="10">
        <v>17331185.489999771</v>
      </c>
      <c r="M26" s="10">
        <v>19691351.386666536</v>
      </c>
      <c r="N26" s="10">
        <v>22051517.283333302</v>
      </c>
      <c r="O26" s="10">
        <v>24411683.180000067</v>
      </c>
      <c r="P26" s="10">
        <v>23405905.442602634</v>
      </c>
      <c r="Q26" s="10">
        <v>24185680.944794402</v>
      </c>
      <c r="R26" s="10">
        <v>24965456.446986198</v>
      </c>
      <c r="S26" s="10">
        <v>25745231.94917798</v>
      </c>
      <c r="T26" s="10"/>
    </row>
    <row r="27" spans="1:20" x14ac:dyDescent="0.2">
      <c r="B27" s="8">
        <f t="shared" si="0"/>
        <v>2465812.5168499816</v>
      </c>
      <c r="C27" s="9">
        <f t="shared" si="1"/>
        <v>0</v>
      </c>
      <c r="D27" t="s">
        <v>29</v>
      </c>
      <c r="E27" s="10">
        <v>0</v>
      </c>
      <c r="F27" s="10">
        <v>324275.87000000104</v>
      </c>
      <c r="G27" s="10">
        <v>278874.6799999997</v>
      </c>
      <c r="H27" s="10">
        <v>233473.48999999836</v>
      </c>
      <c r="I27" s="10">
        <v>188072.29999999702</v>
      </c>
      <c r="J27" s="10">
        <v>255245.18666666251</v>
      </c>
      <c r="K27" s="10">
        <v>322418.07333332801</v>
      </c>
      <c r="L27" s="10">
        <v>389590.95999999344</v>
      </c>
      <c r="M27" s="10">
        <v>377103.56666666269</v>
      </c>
      <c r="N27" s="10">
        <v>364616.17333333194</v>
      </c>
      <c r="O27" s="10">
        <v>352128.78000000119</v>
      </c>
      <c r="P27" s="10">
        <v>343613.94958903827</v>
      </c>
      <c r="Q27" s="10">
        <v>346874.24082191475</v>
      </c>
      <c r="R27" s="10">
        <v>350134.53205479123</v>
      </c>
      <c r="S27" s="10">
        <v>353394.82328766771</v>
      </c>
      <c r="T27" s="10"/>
    </row>
    <row r="28" spans="1:20" x14ac:dyDescent="0.2">
      <c r="B28" s="8">
        <f t="shared" si="0"/>
        <v>0</v>
      </c>
      <c r="C28" s="9">
        <f t="shared" si="1"/>
        <v>0</v>
      </c>
      <c r="D28" t="s">
        <v>30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/>
    </row>
    <row r="29" spans="1:20" x14ac:dyDescent="0.2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2" t="s">
        <v>31</v>
      </c>
      <c r="B30" s="9">
        <f>SUM(B5:B29)</f>
        <v>-12560456.283495201</v>
      </c>
      <c r="C30" s="8">
        <f>NPV(WACC,E30:S30)</f>
        <v>452.78825923553757</v>
      </c>
      <c r="E30" s="11">
        <v>0</v>
      </c>
      <c r="F30" s="11">
        <v>56.946599999999997</v>
      </c>
      <c r="G30" s="11">
        <v>56.946599999999997</v>
      </c>
      <c r="H30" s="11">
        <v>56.946599999999997</v>
      </c>
      <c r="I30" s="11">
        <v>56.946599999999997</v>
      </c>
      <c r="J30" s="11">
        <v>56.946599999999997</v>
      </c>
      <c r="K30" s="11">
        <v>56.946599999999997</v>
      </c>
      <c r="L30" s="11">
        <v>56.946599999999997</v>
      </c>
      <c r="M30" s="11">
        <v>56.946599999999997</v>
      </c>
      <c r="N30" s="11">
        <v>56.946599999999997</v>
      </c>
      <c r="O30" s="11">
        <v>56.946599999999997</v>
      </c>
      <c r="P30" s="11">
        <v>56.946599999999997</v>
      </c>
      <c r="Q30" s="11">
        <v>56.946599999999997</v>
      </c>
      <c r="R30" s="11">
        <v>56.946599999999997</v>
      </c>
      <c r="S30" s="11">
        <v>56.946599999999997</v>
      </c>
      <c r="T30" s="10"/>
    </row>
    <row r="33" spans="1:3" x14ac:dyDescent="0.2">
      <c r="A33" s="2" t="s">
        <v>32</v>
      </c>
      <c r="B33" s="12"/>
      <c r="C33" s="12">
        <f>SUM(C5:C28)/(C30*10^6)</f>
        <v>2.1689470942609357</v>
      </c>
    </row>
    <row r="34" spans="1:3" s="13" customFormat="1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BC Ratio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/>
  <dc:creator/>
  <cp:keywords/>
  <dc:description/>
  <cp:lastModifiedBy/>
  <cp:revision/>
  <dcterms:created xsi:type="dcterms:W3CDTF">2019-02-24T13:04:38Z</dcterms:created>
  <dcterms:modified xsi:type="dcterms:W3CDTF">2019-03-06T22:49:28Z</dcterms:modified>
  <cp:category/>
  <cp:contentStatus/>
</cp:coreProperties>
</file>